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8505" windowHeight="4470" activeTab="0"/>
  </bookViews>
  <sheets>
    <sheet name="Sheet1" sheetId="1" r:id="rId1"/>
  </sheets>
  <definedNames/>
  <calcPr fullCalcOnLoad="1"/>
</workbook>
</file>

<file path=xl/sharedStrings.xml><?xml version="1.0" encoding="utf-8"?>
<sst xmlns="http://schemas.openxmlformats.org/spreadsheetml/2006/main" count="154" uniqueCount="112">
  <si>
    <t>专业班级</t>
  </si>
  <si>
    <t>姓名</t>
  </si>
  <si>
    <t>性别</t>
  </si>
  <si>
    <t>学号</t>
  </si>
  <si>
    <t>专业排名/专业人数
（系统平均学分绩点排名）</t>
  </si>
  <si>
    <t>专业人数</t>
  </si>
  <si>
    <t>其他加分项目
（名称、时间及排名）</t>
  </si>
  <si>
    <t>女</t>
  </si>
  <si>
    <t>采矿1601班学习委员</t>
  </si>
  <si>
    <t>正常推免</t>
  </si>
  <si>
    <t>其他破格推荐</t>
  </si>
  <si>
    <t>安全1602</t>
  </si>
  <si>
    <t>安全1602</t>
  </si>
  <si>
    <t>安全1603</t>
  </si>
  <si>
    <t>男</t>
  </si>
  <si>
    <t>本硕一体化</t>
  </si>
  <si>
    <t>采矿1601</t>
  </si>
  <si>
    <t>安全1602</t>
  </si>
  <si>
    <t>男</t>
  </si>
  <si>
    <t>本硕一体化</t>
  </si>
  <si>
    <t>安全1602班团支书</t>
  </si>
  <si>
    <t>安全1602</t>
  </si>
  <si>
    <t>安全1602</t>
  </si>
  <si>
    <t>1605010207</t>
  </si>
  <si>
    <t>其他破格推荐</t>
  </si>
  <si>
    <t>本硕一体化</t>
  </si>
  <si>
    <t>曹思敏</t>
  </si>
  <si>
    <t>矿加1601</t>
  </si>
  <si>
    <t>矿加1601</t>
  </si>
  <si>
    <t>叶金秋</t>
  </si>
  <si>
    <t>本硕一体化</t>
  </si>
  <si>
    <t>安全1601</t>
  </si>
  <si>
    <t>采矿1601</t>
  </si>
  <si>
    <t>矿加1601</t>
  </si>
  <si>
    <t>杨阳</t>
  </si>
  <si>
    <t>刘晓琴</t>
  </si>
  <si>
    <t>李亚航</t>
  </si>
  <si>
    <t>靳泽鹏</t>
  </si>
  <si>
    <t>刘衍玉</t>
  </si>
  <si>
    <t>毛鑫莹</t>
  </si>
  <si>
    <t>刘茜</t>
  </si>
  <si>
    <t>崔雁弼</t>
  </si>
  <si>
    <t>王震</t>
  </si>
  <si>
    <t>贾开发</t>
  </si>
  <si>
    <t>13/92</t>
  </si>
  <si>
    <t>57/92</t>
  </si>
  <si>
    <t>2/92</t>
  </si>
  <si>
    <t>4/92</t>
  </si>
  <si>
    <t>5/92</t>
  </si>
  <si>
    <t>1/92</t>
  </si>
  <si>
    <t>2/15</t>
  </si>
  <si>
    <t>1/15</t>
  </si>
  <si>
    <t>5/25</t>
  </si>
  <si>
    <t>1/25</t>
  </si>
  <si>
    <t>3/25</t>
  </si>
  <si>
    <t>3/92</t>
  </si>
  <si>
    <t>大学体育1，必修，重修60</t>
  </si>
  <si>
    <t>大学物理1，必修，重修60；   流体力学，必修，补考81</t>
  </si>
  <si>
    <t>大学物理1，必修，补考65</t>
  </si>
  <si>
    <t xml:space="preserve"> 大学物理1，必修，补考60</t>
  </si>
  <si>
    <t>团总支学生分会部员</t>
  </si>
  <si>
    <t>第五届全国高校安全科学与工程大学生实践与创新作品大赛二等奖，2019年，1/4。</t>
  </si>
  <si>
    <t>∕</t>
  </si>
  <si>
    <t>1、陕西省大学生创新创业训练计划项目立项，2019年，1/5；       2、学院学生会副主席。</t>
  </si>
  <si>
    <t>第九届全国高校采矿工程专业学生实践作品大赛三等奖，2019年，2/4。</t>
  </si>
  <si>
    <t>安全1602班班委</t>
  </si>
  <si>
    <t>综合测评成绩（百分制）</t>
  </si>
  <si>
    <t>申请类型</t>
  </si>
  <si>
    <t>专业</t>
  </si>
  <si>
    <t>学院本硕计划生复试考核合格</t>
  </si>
  <si>
    <t>正常类型推免</t>
  </si>
  <si>
    <t>不符合学院正常类型推免遴选条件</t>
  </si>
  <si>
    <t>不符合学院其他破格推荐条件</t>
  </si>
  <si>
    <t>不符合学院其他破格推荐条件</t>
  </si>
  <si>
    <t>不及格课程名称、性质及成绩</t>
  </si>
  <si>
    <t>矿物加工工程</t>
  </si>
  <si>
    <t>安全工程</t>
  </si>
  <si>
    <t>采矿工程</t>
  </si>
  <si>
    <t>系统平均学分绩点
（A）</t>
  </si>
  <si>
    <t>一类
加分
（B）</t>
  </si>
  <si>
    <t>二类加分
（C）</t>
  </si>
  <si>
    <t>综合测评成绩
(A+B+C)</t>
  </si>
  <si>
    <t xml:space="preserve">采矿工程 </t>
  </si>
  <si>
    <t>符合学院正常类型推免遴选条件</t>
  </si>
  <si>
    <t>专业综合排名</t>
  </si>
  <si>
    <t>CET4:391</t>
  </si>
  <si>
    <t>CET4:382</t>
  </si>
  <si>
    <t>CET4:425</t>
  </si>
  <si>
    <t>CET4/
CET6成绩</t>
  </si>
  <si>
    <t>CET4:430/
CET6:421</t>
  </si>
  <si>
    <t>CET4:448/
CET6:426</t>
  </si>
  <si>
    <t>CET4:474/
CET6:348</t>
  </si>
  <si>
    <t>CET4:483/
CET6:403</t>
  </si>
  <si>
    <t>CET4:562/
CET6:478</t>
  </si>
  <si>
    <t>CET4:435/
CET6:432</t>
  </si>
  <si>
    <t>CET4:477/
CET6:364</t>
  </si>
  <si>
    <t>CET4:460/
CET6:358</t>
  </si>
  <si>
    <t>CET4:458/
CET6:373</t>
  </si>
  <si>
    <t>大学英语1，必修，补考61</t>
  </si>
  <si>
    <t>认定加分的创新创业
竞赛获奖等
（名称、时间及排名）</t>
  </si>
  <si>
    <t>资格审查
结果</t>
  </si>
  <si>
    <t>资源工程学院2020年推免生申请资格审查结果</t>
  </si>
  <si>
    <r>
      <t>1、第三届全国高等学校矿物加工工程专业学生实践作品大赛一等奖，2018年，2/3；</t>
    </r>
    <r>
      <rPr>
        <b/>
        <sz val="10"/>
        <rFont val="宋体"/>
        <family val="0"/>
      </rPr>
      <t>（最高加分项）</t>
    </r>
    <r>
      <rPr>
        <sz val="10"/>
        <rFont val="宋体"/>
        <family val="0"/>
      </rPr>
      <t xml:space="preserve">             
2、第三届全国高等学校矿物加工工程专业学生实践作品大赛二等奖，2018年，3/3。</t>
    </r>
  </si>
  <si>
    <r>
      <t>1、第四届全国高等学校矿物加工工程专业学生实践作品大赛全国一等奖，2019年，2/3。</t>
    </r>
    <r>
      <rPr>
        <b/>
        <sz val="10"/>
        <rFont val="宋体"/>
        <family val="0"/>
      </rPr>
      <t>（最高加分项）</t>
    </r>
    <r>
      <rPr>
        <sz val="10"/>
        <rFont val="宋体"/>
        <family val="0"/>
      </rPr>
      <t xml:space="preserve"> 
2、全国大学生数学建模竞赛陕西省赛区一等奖，2018年，1/3；              3、第三届全国高等学校矿物加工工程专业学生实践作品大赛全国一等奖，2018年，3/3；                        </t>
    </r>
    <r>
      <rPr>
        <sz val="10"/>
        <rFont val="宋体"/>
        <family val="0"/>
      </rPr>
      <t xml:space="preserve">               </t>
    </r>
  </si>
  <si>
    <r>
      <t>1、2018全国大学生数学建模竞赛本科组陕西赛区二等奖，2018年，1/3；
2、第五届全国高校安全科学与工程大学生实践与创新作品大赛二等奖，2019年，2/4。</t>
    </r>
    <r>
      <rPr>
        <b/>
        <sz val="10"/>
        <rFont val="宋体"/>
        <family val="0"/>
      </rPr>
      <t>（最高加分项）</t>
    </r>
  </si>
  <si>
    <r>
      <t>1、第八届全国高等学校采矿工程专业学生实践作品大赛一等奖，2018年，4/5；</t>
    </r>
    <r>
      <rPr>
        <b/>
        <sz val="10"/>
        <rFont val="宋体"/>
        <family val="0"/>
      </rPr>
      <t>（最高加分项）</t>
    </r>
    <r>
      <rPr>
        <sz val="10"/>
        <rFont val="宋体"/>
        <family val="0"/>
      </rPr>
      <t xml:space="preserve">
2、第九届全国高校采矿工程专业学生实践作品大赛三等奖，2019年，3/5；
3、第九届全国高校采矿工程专业学生实践作品大赛三等奖，2019年，3/4。</t>
    </r>
  </si>
  <si>
    <r>
      <t>1、学院学生会副主席；</t>
    </r>
    <r>
      <rPr>
        <b/>
        <sz val="10"/>
        <rFont val="宋体"/>
        <family val="0"/>
      </rPr>
      <t>（最高加分项）</t>
    </r>
    <r>
      <rPr>
        <sz val="10"/>
        <rFont val="宋体"/>
        <family val="0"/>
      </rPr>
      <t xml:space="preserve"> 
2、矿加1601班班长。</t>
    </r>
  </si>
  <si>
    <t>1、软件著作权，2019年，3/4；   
2、陕西省大学生创新创业训练计划项目立项，2019年，1/5；           3、院学生会学术科创部部长。</t>
  </si>
  <si>
    <t>安全1602班班长</t>
  </si>
  <si>
    <t>符合学院其他破格推荐条件</t>
  </si>
  <si>
    <t>序号</t>
  </si>
  <si>
    <r>
      <t xml:space="preserve">    </t>
    </r>
    <r>
      <rPr>
        <sz val="10"/>
        <rFont val="宋体"/>
        <family val="0"/>
      </rPr>
      <t>第十一届“认证杯”数学中国数学建模网络挑战赛quan'gu比赛第一阶段三等奖，2018年，3/3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</si>
</sst>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0.00\)"/>
    <numFmt numFmtId="189" formatCode="0.00;[Red]0.00"/>
    <numFmt numFmtId="190" formatCode="0.00_ "/>
  </numFmts>
  <fonts count="47">
    <font>
      <sz val="12"/>
      <name val="宋体"/>
      <family val="0"/>
    </font>
    <font>
      <sz val="9"/>
      <name val="宋体"/>
      <family val="0"/>
    </font>
    <font>
      <sz val="22"/>
      <name val="黑体"/>
      <family val="3"/>
    </font>
    <font>
      <sz val="11"/>
      <name val="宋体"/>
      <family val="0"/>
    </font>
    <font>
      <sz val="10"/>
      <name val="宋体"/>
      <family val="0"/>
    </font>
    <font>
      <sz val="10"/>
      <name val="黑体"/>
      <family val="3"/>
    </font>
    <font>
      <sz val="20"/>
      <name val="黑体"/>
      <family val="3"/>
    </font>
    <font>
      <b/>
      <sz val="10"/>
      <name val="黑体"/>
      <family val="3"/>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10"/>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double"/>
      <right style="thin"/>
      <top style="thin"/>
      <bottom style="thin"/>
    </border>
    <border>
      <left style="thin"/>
      <right style="double"/>
      <top style="thin"/>
      <bottom style="thin"/>
    </border>
    <border>
      <left style="double"/>
      <right style="thin"/>
      <top style="thin"/>
      <bottom>
        <color indexed="63"/>
      </bottom>
    </border>
    <border>
      <left style="double"/>
      <right style="thin"/>
      <top style="medium"/>
      <bottom style="thin"/>
    </border>
    <border>
      <left style="thin"/>
      <right style="double"/>
      <top style="medium"/>
      <bottom style="thin"/>
    </border>
    <border>
      <left style="double"/>
      <right style="thin"/>
      <top style="thin"/>
      <bottom style="medium"/>
    </border>
    <border>
      <left style="thin"/>
      <right style="double"/>
      <top style="thin"/>
      <bottom style="medium"/>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double"/>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double"/>
      <right style="thin"/>
      <top style="medium"/>
      <bottom style="medium"/>
    </border>
    <border>
      <left style="thin"/>
      <right style="double"/>
      <top style="medium"/>
      <bottom style="medium"/>
    </border>
    <border>
      <left>
        <color indexed="63"/>
      </left>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3" fillId="0" borderId="0" xfId="0" applyFont="1" applyFill="1" applyAlignment="1">
      <alignment horizontal="center" vertical="center"/>
    </xf>
    <xf numFmtId="0" fontId="2" fillId="0" borderId="0" xfId="0" applyFont="1" applyFill="1" applyAlignment="1">
      <alignment/>
    </xf>
    <xf numFmtId="0" fontId="43" fillId="0" borderId="0" xfId="0" applyFont="1" applyFill="1" applyAlignment="1">
      <alignment horizontal="left" vertical="center"/>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xf>
    <xf numFmtId="0" fontId="4" fillId="0" borderId="0" xfId="0" applyFont="1" applyFill="1" applyAlignment="1">
      <alignment vertical="center"/>
    </xf>
    <xf numFmtId="189" fontId="4" fillId="0" borderId="0" xfId="0" applyNumberFormat="1" applyFont="1" applyFill="1" applyAlignment="1">
      <alignment vertical="center"/>
    </xf>
    <xf numFmtId="189" fontId="0" fillId="0" borderId="0" xfId="0" applyNumberFormat="1" applyFill="1" applyAlignment="1">
      <alignment/>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horizont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189" fontId="45" fillId="0" borderId="11" xfId="0" applyNumberFormat="1" applyFont="1" applyFill="1" applyBorder="1" applyAlignment="1">
      <alignment horizontal="left" vertical="center" wrapText="1"/>
    </xf>
    <xf numFmtId="0" fontId="45" fillId="0" borderId="11" xfId="0" applyFont="1" applyFill="1" applyBorder="1" applyAlignment="1">
      <alignment horizontal="center" vertical="center" wrapText="1"/>
    </xf>
    <xf numFmtId="188" fontId="45" fillId="0" borderId="11"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left" vertical="center" wrapText="1"/>
    </xf>
    <xf numFmtId="0" fontId="45" fillId="0" borderId="13" xfId="0" applyFont="1" applyFill="1" applyBorder="1" applyAlignment="1">
      <alignment horizontal="left" vertical="center"/>
    </xf>
    <xf numFmtId="0" fontId="45" fillId="0" borderId="13" xfId="0" applyFont="1" applyFill="1" applyBorder="1" applyAlignment="1">
      <alignment horizontal="center" vertical="center"/>
    </xf>
    <xf numFmtId="0" fontId="45" fillId="33" borderId="14" xfId="0" applyFont="1" applyFill="1" applyBorder="1" applyAlignment="1">
      <alignment horizontal="center" vertical="center" wrapText="1"/>
    </xf>
    <xf numFmtId="0" fontId="45" fillId="33" borderId="15" xfId="0" applyFont="1" applyFill="1" applyBorder="1" applyAlignment="1">
      <alignment horizontal="left" vertical="center" wrapText="1"/>
    </xf>
    <xf numFmtId="189" fontId="45" fillId="33" borderId="15" xfId="0" applyNumberFormat="1" applyFont="1" applyFill="1" applyBorder="1" applyAlignment="1">
      <alignment horizontal="left" vertical="center" wrapText="1"/>
    </xf>
    <xf numFmtId="0" fontId="45" fillId="33" borderId="1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5" fillId="33" borderId="11" xfId="0" applyNumberFormat="1" applyFont="1" applyFill="1" applyBorder="1" applyAlignment="1">
      <alignment horizontal="left" vertical="center" wrapText="1"/>
    </xf>
    <xf numFmtId="0" fontId="45" fillId="33" borderId="11"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5" fillId="33" borderId="17" xfId="0" applyFont="1" applyFill="1" applyBorder="1" applyAlignment="1">
      <alignment horizontal="left" vertical="center" wrapText="1"/>
    </xf>
    <xf numFmtId="0" fontId="45" fillId="33" borderId="17" xfId="0" applyFont="1" applyFill="1" applyBorder="1" applyAlignment="1">
      <alignment horizontal="center" vertical="center" wrapText="1"/>
    </xf>
    <xf numFmtId="189" fontId="45" fillId="33" borderId="17" xfId="0" applyNumberFormat="1"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5" fillId="33" borderId="18"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 fillId="0" borderId="21" xfId="0" applyFont="1" applyFill="1" applyBorder="1" applyAlignment="1">
      <alignment horizontal="center" vertical="center" wrapText="1"/>
    </xf>
    <xf numFmtId="49" fontId="45" fillId="0" borderId="22" xfId="0" applyNumberFormat="1"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left" vertical="center" wrapText="1"/>
    </xf>
    <xf numFmtId="0" fontId="4" fillId="33" borderId="24" xfId="0" applyFont="1" applyFill="1" applyBorder="1" applyAlignment="1">
      <alignment horizontal="center" vertical="center" wrapText="1"/>
    </xf>
    <xf numFmtId="49" fontId="45" fillId="33" borderId="25" xfId="0" applyNumberFormat="1"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5" fillId="33" borderId="26" xfId="0" applyFont="1" applyFill="1" applyBorder="1" applyAlignment="1">
      <alignment horizontal="left" vertical="center" wrapText="1"/>
    </xf>
    <xf numFmtId="0" fontId="45" fillId="33" borderId="27" xfId="0" applyFont="1" applyFill="1" applyBorder="1" applyAlignment="1">
      <alignment horizontal="center" vertical="center" wrapText="1"/>
    </xf>
    <xf numFmtId="188" fontId="45" fillId="0" borderId="28" xfId="0" applyNumberFormat="1" applyFont="1" applyFill="1" applyBorder="1" applyAlignment="1">
      <alignment horizontal="left" vertical="center" wrapText="1"/>
    </xf>
    <xf numFmtId="188" fontId="45" fillId="0" borderId="29" xfId="0" applyNumberFormat="1" applyFont="1" applyFill="1" applyBorder="1" applyAlignment="1">
      <alignment horizontal="left" vertical="center" wrapText="1"/>
    </xf>
    <xf numFmtId="188" fontId="45" fillId="33" borderId="30" xfId="0" applyNumberFormat="1" applyFont="1" applyFill="1" applyBorder="1" applyAlignment="1">
      <alignment horizontal="left" vertical="center" wrapText="1"/>
    </xf>
    <xf numFmtId="188" fontId="45" fillId="33" borderId="28" xfId="0" applyNumberFormat="1" applyFont="1" applyFill="1" applyBorder="1" applyAlignment="1">
      <alignment horizontal="left" vertical="center" wrapText="1"/>
    </xf>
    <xf numFmtId="188" fontId="45" fillId="33" borderId="31" xfId="0" applyNumberFormat="1" applyFont="1" applyFill="1" applyBorder="1" applyAlignment="1">
      <alignment horizontal="left" vertical="center" wrapText="1"/>
    </xf>
    <xf numFmtId="188" fontId="45" fillId="0" borderId="22" xfId="0" applyNumberFormat="1" applyFont="1" applyFill="1" applyBorder="1" applyAlignment="1">
      <alignment horizontal="left" vertical="center" wrapText="1"/>
    </xf>
    <xf numFmtId="188" fontId="45" fillId="0" borderId="32" xfId="0" applyNumberFormat="1" applyFont="1" applyFill="1" applyBorder="1" applyAlignment="1">
      <alignment horizontal="left" vertical="center" wrapText="1"/>
    </xf>
    <xf numFmtId="188" fontId="45" fillId="33" borderId="25" xfId="0" applyNumberFormat="1" applyFont="1" applyFill="1" applyBorder="1" applyAlignment="1">
      <alignment horizontal="left" vertical="center" wrapText="1"/>
    </xf>
    <xf numFmtId="188" fontId="45" fillId="33" borderId="22" xfId="0" applyNumberFormat="1" applyFont="1" applyFill="1" applyBorder="1" applyAlignment="1">
      <alignment horizontal="left" vertical="center" wrapText="1"/>
    </xf>
    <xf numFmtId="0" fontId="4" fillId="33" borderId="26" xfId="0" applyFont="1" applyFill="1" applyBorder="1" applyAlignment="1">
      <alignment horizontal="center" vertical="center" wrapText="1"/>
    </xf>
    <xf numFmtId="188" fontId="45" fillId="33" borderId="27" xfId="0" applyNumberFormat="1" applyFont="1" applyFill="1" applyBorder="1" applyAlignment="1">
      <alignment horizontal="left"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left" vertical="center" wrapText="1"/>
    </xf>
    <xf numFmtId="0" fontId="45" fillId="0" borderId="34" xfId="0" applyFont="1" applyFill="1" applyBorder="1" applyAlignment="1">
      <alignment horizontal="left" vertical="center"/>
    </xf>
    <xf numFmtId="0" fontId="45" fillId="0" borderId="35" xfId="0" applyFont="1" applyFill="1" applyBorder="1" applyAlignment="1">
      <alignment horizontal="left" vertical="center"/>
    </xf>
    <xf numFmtId="0" fontId="4" fillId="0" borderId="36" xfId="0" applyFont="1" applyFill="1" applyBorder="1" applyAlignment="1">
      <alignment horizontal="center" vertical="center" wrapText="1"/>
    </xf>
    <xf numFmtId="49" fontId="45" fillId="0" borderId="37"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5" fillId="0" borderId="34" xfId="0" applyNumberFormat="1" applyFont="1" applyFill="1" applyBorder="1" applyAlignment="1">
      <alignment horizontal="left" vertical="center" wrapText="1"/>
    </xf>
    <xf numFmtId="188" fontId="45" fillId="0" borderId="37" xfId="0" applyNumberFormat="1" applyFont="1" applyFill="1" applyBorder="1" applyAlignment="1">
      <alignment horizontal="left" vertical="center" wrapText="1"/>
    </xf>
    <xf numFmtId="188" fontId="45" fillId="0" borderId="38" xfId="0" applyNumberFormat="1" applyFont="1" applyFill="1" applyBorder="1" applyAlignment="1">
      <alignment horizontal="left" vertical="center" wrapText="1"/>
    </xf>
    <xf numFmtId="0" fontId="45" fillId="0" borderId="34"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188" fontId="5" fillId="0" borderId="40" xfId="0" applyNumberFormat="1" applyFont="1" applyFill="1" applyBorder="1" applyAlignment="1">
      <alignment horizontal="center" vertical="center" wrapText="1"/>
    </xf>
    <xf numFmtId="189" fontId="5" fillId="0" borderId="40"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46" fillId="0" borderId="46" xfId="0" applyFont="1" applyFill="1" applyBorder="1" applyAlignment="1">
      <alignment horizontal="left" vertical="center" wrapText="1"/>
    </xf>
    <xf numFmtId="0" fontId="46" fillId="0" borderId="47" xfId="0" applyFont="1" applyFill="1" applyBorder="1" applyAlignment="1">
      <alignment horizontal="left" vertical="center" wrapText="1"/>
    </xf>
    <xf numFmtId="0" fontId="46" fillId="33" borderId="48" xfId="0" applyFont="1" applyFill="1" applyBorder="1" applyAlignment="1">
      <alignment horizontal="left" vertical="center" wrapText="1"/>
    </xf>
    <xf numFmtId="0" fontId="46" fillId="33" borderId="47" xfId="0" applyFont="1" applyFill="1" applyBorder="1" applyAlignment="1">
      <alignment horizontal="left" vertical="center" wrapText="1"/>
    </xf>
    <xf numFmtId="0" fontId="46" fillId="33" borderId="49" xfId="0" applyFont="1" applyFill="1" applyBorder="1" applyAlignment="1">
      <alignment horizontal="left" vertical="center" wrapText="1"/>
    </xf>
    <xf numFmtId="188" fontId="45" fillId="0" borderId="34" xfId="0" applyNumberFormat="1" applyFont="1" applyFill="1" applyBorder="1" applyAlignment="1">
      <alignment horizontal="center" vertical="center"/>
    </xf>
    <xf numFmtId="0" fontId="45" fillId="0" borderId="11" xfId="0" applyNumberFormat="1" applyFont="1" applyFill="1" applyBorder="1" applyAlignment="1">
      <alignment horizontal="center" vertical="center" wrapText="1"/>
    </xf>
    <xf numFmtId="188" fontId="45" fillId="33" borderId="15" xfId="0" applyNumberFormat="1" applyFont="1" applyFill="1" applyBorder="1" applyAlignment="1">
      <alignment horizontal="center" vertical="center" wrapText="1"/>
    </xf>
    <xf numFmtId="0" fontId="45" fillId="33" borderId="11" xfId="0" applyNumberFormat="1" applyFont="1" applyFill="1" applyBorder="1" applyAlignment="1">
      <alignment horizontal="center" vertical="center" wrapText="1"/>
    </xf>
    <xf numFmtId="0" fontId="45" fillId="33" borderId="17" xfId="0" applyNumberFormat="1" applyFont="1" applyFill="1" applyBorder="1" applyAlignment="1">
      <alignment horizontal="center" vertical="center" wrapText="1"/>
    </xf>
    <xf numFmtId="188" fontId="4" fillId="0" borderId="0" xfId="0" applyNumberFormat="1" applyFont="1" applyFill="1" applyAlignment="1">
      <alignment horizontal="center" vertical="center"/>
    </xf>
    <xf numFmtId="188" fontId="0" fillId="0" borderId="0" xfId="0" applyNumberFormat="1" applyFill="1" applyAlignment="1">
      <alignment horizontal="center"/>
    </xf>
    <xf numFmtId="0" fontId="45" fillId="0" borderId="11" xfId="0" applyFont="1" applyFill="1" applyBorder="1" applyAlignment="1">
      <alignment horizontal="left" vertical="center"/>
    </xf>
    <xf numFmtId="189" fontId="45" fillId="0" borderId="11" xfId="0" applyNumberFormat="1" applyFont="1" applyFill="1" applyBorder="1" applyAlignment="1">
      <alignment horizontal="left" vertical="center"/>
    </xf>
    <xf numFmtId="0" fontId="45" fillId="0" borderId="11" xfId="0" applyFont="1" applyFill="1" applyBorder="1" applyAlignment="1">
      <alignment horizontal="center" vertical="center"/>
    </xf>
    <xf numFmtId="0" fontId="45" fillId="0" borderId="36"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33" borderId="24"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50" xfId="0" applyFont="1" applyFill="1" applyBorder="1" applyAlignment="1" quotePrefix="1">
      <alignment horizontal="left" vertical="center"/>
    </xf>
    <xf numFmtId="0" fontId="45" fillId="0" borderId="18" xfId="0" applyFont="1" applyFill="1" applyBorder="1" applyAlignment="1">
      <alignment horizontal="left" vertical="center"/>
    </xf>
    <xf numFmtId="0" fontId="45" fillId="0" borderId="32" xfId="0" applyFont="1" applyFill="1" applyBorder="1" applyAlignment="1">
      <alignment horizontal="center" vertical="center"/>
    </xf>
    <xf numFmtId="49" fontId="45" fillId="0" borderId="22" xfId="0" applyNumberFormat="1" applyFont="1" applyFill="1" applyBorder="1" applyAlignment="1">
      <alignment horizontal="center" vertical="center"/>
    </xf>
    <xf numFmtId="0" fontId="46" fillId="0" borderId="51" xfId="0" applyFont="1" applyFill="1" applyBorder="1" applyAlignment="1">
      <alignment horizontal="left" vertical="center" wrapText="1"/>
    </xf>
    <xf numFmtId="0" fontId="6" fillId="0" borderId="52" xfId="0" applyFont="1" applyFill="1" applyBorder="1" applyAlignment="1">
      <alignment horizontal="center" vertical="center"/>
    </xf>
    <xf numFmtId="0" fontId="2" fillId="0" borderId="52" xfId="0" applyFont="1" applyFill="1" applyBorder="1" applyAlignment="1">
      <alignment horizontal="center" vertical="center"/>
    </xf>
    <xf numFmtId="0" fontId="4" fillId="0" borderId="23"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5"/>
  <sheetViews>
    <sheetView tabSelected="1" zoomScalePageLayoutView="0" workbookViewId="0" topLeftCell="A1">
      <selection activeCell="V3" sqref="V3"/>
    </sheetView>
  </sheetViews>
  <sheetFormatPr defaultColWidth="9.00390625" defaultRowHeight="14.25"/>
  <cols>
    <col min="1" max="1" width="4.50390625" style="7" customWidth="1"/>
    <col min="2" max="2" width="14.625" style="6" customWidth="1"/>
    <col min="3" max="3" width="9.25390625" style="7" bestFit="1" customWidth="1"/>
    <col min="4" max="4" width="7.125" style="7" bestFit="1" customWidth="1"/>
    <col min="5" max="5" width="5.00390625" style="7" customWidth="1"/>
    <col min="6" max="6" width="11.625" style="7" customWidth="1"/>
    <col min="7" max="7" width="11.875" style="7" customWidth="1"/>
    <col min="8" max="8" width="10.50390625" style="7" bestFit="1" customWidth="1"/>
    <col min="9" max="9" width="6.75390625" style="7" bestFit="1" customWidth="1"/>
    <col min="10" max="10" width="8.75390625" style="7" customWidth="1"/>
    <col min="11" max="11" width="28.75390625" style="7" bestFit="1" customWidth="1"/>
    <col min="12" max="12" width="6.125" style="94" customWidth="1"/>
    <col min="13" max="13" width="18.125" style="7" customWidth="1"/>
    <col min="14" max="14" width="5.50390625" style="10" bestFit="1" customWidth="1"/>
    <col min="15" max="15" width="6.75390625" style="7" bestFit="1" customWidth="1"/>
    <col min="16" max="16" width="7.50390625" style="7" bestFit="1" customWidth="1"/>
    <col min="17" max="17" width="5.00390625" style="13" customWidth="1"/>
    <col min="18" max="18" width="5.00390625" style="7" bestFit="1" customWidth="1"/>
    <col min="19" max="19" width="7.875" style="6" customWidth="1"/>
    <col min="20" max="20" width="10.375" style="6" customWidth="1"/>
    <col min="21" max="16384" width="9.00390625" style="7" customWidth="1"/>
  </cols>
  <sheetData>
    <row r="1" spans="1:20" s="2" customFormat="1" ht="45" customHeight="1" thickBot="1">
      <c r="A1" s="107" t="s">
        <v>101</v>
      </c>
      <c r="B1" s="108"/>
      <c r="C1" s="108"/>
      <c r="D1" s="108"/>
      <c r="E1" s="108"/>
      <c r="F1" s="108"/>
      <c r="G1" s="108"/>
      <c r="H1" s="108"/>
      <c r="I1" s="108"/>
      <c r="J1" s="108"/>
      <c r="K1" s="108"/>
      <c r="L1" s="108"/>
      <c r="M1" s="108"/>
      <c r="N1" s="108"/>
      <c r="O1" s="108"/>
      <c r="P1" s="108"/>
      <c r="Q1" s="108"/>
      <c r="R1" s="108"/>
      <c r="S1" s="108"/>
      <c r="T1" s="108"/>
    </row>
    <row r="2" spans="1:20" s="1" customFormat="1" ht="66.75" customHeight="1" thickBot="1">
      <c r="A2" s="74" t="s">
        <v>110</v>
      </c>
      <c r="B2" s="75" t="s">
        <v>68</v>
      </c>
      <c r="C2" s="75" t="s">
        <v>0</v>
      </c>
      <c r="D2" s="75" t="s">
        <v>1</v>
      </c>
      <c r="E2" s="75" t="s">
        <v>2</v>
      </c>
      <c r="F2" s="76" t="s">
        <v>3</v>
      </c>
      <c r="G2" s="77" t="s">
        <v>74</v>
      </c>
      <c r="H2" s="75" t="s">
        <v>88</v>
      </c>
      <c r="I2" s="75" t="s">
        <v>78</v>
      </c>
      <c r="J2" s="78" t="s">
        <v>4</v>
      </c>
      <c r="K2" s="77" t="s">
        <v>99</v>
      </c>
      <c r="L2" s="79" t="s">
        <v>79</v>
      </c>
      <c r="M2" s="75" t="s">
        <v>6</v>
      </c>
      <c r="N2" s="80" t="s">
        <v>80</v>
      </c>
      <c r="O2" s="78" t="s">
        <v>81</v>
      </c>
      <c r="P2" s="81" t="s">
        <v>66</v>
      </c>
      <c r="Q2" s="75" t="s">
        <v>84</v>
      </c>
      <c r="R2" s="75" t="s">
        <v>5</v>
      </c>
      <c r="S2" s="75" t="s">
        <v>67</v>
      </c>
      <c r="T2" s="82" t="s">
        <v>100</v>
      </c>
    </row>
    <row r="3" spans="1:20" s="3" customFormat="1" ht="72">
      <c r="A3" s="63">
        <v>1</v>
      </c>
      <c r="B3" s="64" t="s">
        <v>75</v>
      </c>
      <c r="C3" s="65" t="s">
        <v>27</v>
      </c>
      <c r="D3" s="65" t="s">
        <v>26</v>
      </c>
      <c r="E3" s="65" t="s">
        <v>7</v>
      </c>
      <c r="F3" s="66">
        <v>1605030101</v>
      </c>
      <c r="G3" s="67" t="s">
        <v>62</v>
      </c>
      <c r="H3" s="64" t="s">
        <v>89</v>
      </c>
      <c r="I3" s="65">
        <v>3.77</v>
      </c>
      <c r="J3" s="68" t="s">
        <v>53</v>
      </c>
      <c r="K3" s="98" t="s">
        <v>102</v>
      </c>
      <c r="L3" s="88">
        <f>0.3*0.75</f>
        <v>0.22499999999999998</v>
      </c>
      <c r="M3" s="69" t="s">
        <v>62</v>
      </c>
      <c r="N3" s="70">
        <v>0</v>
      </c>
      <c r="O3" s="71">
        <f>I3+L3+N3</f>
        <v>3.995</v>
      </c>
      <c r="P3" s="72">
        <f>50+O3*10</f>
        <v>89.95</v>
      </c>
      <c r="Q3" s="73">
        <v>1</v>
      </c>
      <c r="R3" s="65">
        <v>25</v>
      </c>
      <c r="S3" s="64" t="s">
        <v>70</v>
      </c>
      <c r="T3" s="83" t="s">
        <v>83</v>
      </c>
    </row>
    <row r="4" spans="1:20" s="4" customFormat="1" ht="36">
      <c r="A4" s="14">
        <v>2</v>
      </c>
      <c r="B4" s="101" t="s">
        <v>77</v>
      </c>
      <c r="C4" s="101" t="s">
        <v>16</v>
      </c>
      <c r="D4" s="101" t="s">
        <v>35</v>
      </c>
      <c r="E4" s="101" t="s">
        <v>7</v>
      </c>
      <c r="F4" s="38">
        <v>1605040116</v>
      </c>
      <c r="G4" s="42" t="s">
        <v>62</v>
      </c>
      <c r="H4" s="101" t="s">
        <v>91</v>
      </c>
      <c r="I4" s="101">
        <v>3.64</v>
      </c>
      <c r="J4" s="43" t="s">
        <v>51</v>
      </c>
      <c r="K4" s="99" t="s">
        <v>64</v>
      </c>
      <c r="L4" s="20">
        <f>0.1*0.75</f>
        <v>0.07500000000000001</v>
      </c>
      <c r="M4" s="16" t="s">
        <v>62</v>
      </c>
      <c r="N4" s="17">
        <v>0</v>
      </c>
      <c r="O4" s="57">
        <f aca="true" t="shared" si="0" ref="O4:O14">I4+L4+N4</f>
        <v>3.7150000000000003</v>
      </c>
      <c r="P4" s="52">
        <f aca="true" t="shared" si="1" ref="P4:P14">50+O4*10</f>
        <v>87.15</v>
      </c>
      <c r="Q4" s="19">
        <v>1</v>
      </c>
      <c r="R4" s="15">
        <v>15</v>
      </c>
      <c r="S4" s="15" t="s">
        <v>15</v>
      </c>
      <c r="T4" s="84" t="s">
        <v>69</v>
      </c>
    </row>
    <row r="5" spans="1:20" s="4" customFormat="1" ht="96">
      <c r="A5" s="14">
        <v>3</v>
      </c>
      <c r="B5" s="101" t="s">
        <v>75</v>
      </c>
      <c r="C5" s="101" t="s">
        <v>28</v>
      </c>
      <c r="D5" s="101" t="s">
        <v>29</v>
      </c>
      <c r="E5" s="101" t="s">
        <v>18</v>
      </c>
      <c r="F5" s="38">
        <v>1605030127</v>
      </c>
      <c r="G5" s="99" t="s">
        <v>98</v>
      </c>
      <c r="H5" s="101" t="s">
        <v>85</v>
      </c>
      <c r="I5" s="101">
        <v>3.27</v>
      </c>
      <c r="J5" s="43" t="s">
        <v>54</v>
      </c>
      <c r="K5" s="99" t="s">
        <v>103</v>
      </c>
      <c r="L5" s="20">
        <f>0.3*0.75</f>
        <v>0.22499999999999998</v>
      </c>
      <c r="M5" s="101" t="s">
        <v>106</v>
      </c>
      <c r="N5" s="18">
        <f>0.04</f>
        <v>0.04</v>
      </c>
      <c r="O5" s="57">
        <f t="shared" si="0"/>
        <v>3.535</v>
      </c>
      <c r="P5" s="52">
        <f t="shared" si="1"/>
        <v>85.35</v>
      </c>
      <c r="Q5" s="19">
        <v>2</v>
      </c>
      <c r="R5" s="15">
        <v>25</v>
      </c>
      <c r="S5" s="15" t="s">
        <v>15</v>
      </c>
      <c r="T5" s="84" t="s">
        <v>69</v>
      </c>
    </row>
    <row r="6" spans="1:20" s="4" customFormat="1" ht="36">
      <c r="A6" s="14">
        <v>4</v>
      </c>
      <c r="B6" s="101" t="s">
        <v>75</v>
      </c>
      <c r="C6" s="95" t="s">
        <v>33</v>
      </c>
      <c r="D6" s="95" t="s">
        <v>36</v>
      </c>
      <c r="E6" s="101" t="s">
        <v>18</v>
      </c>
      <c r="F6" s="103">
        <v>1605030114</v>
      </c>
      <c r="G6" s="99" t="s">
        <v>59</v>
      </c>
      <c r="H6" s="101" t="s">
        <v>93</v>
      </c>
      <c r="I6" s="95">
        <v>3.17</v>
      </c>
      <c r="J6" s="105" t="s">
        <v>52</v>
      </c>
      <c r="K6" s="42" t="s">
        <v>62</v>
      </c>
      <c r="L6" s="89">
        <v>0</v>
      </c>
      <c r="M6" s="16" t="s">
        <v>62</v>
      </c>
      <c r="N6" s="17">
        <v>0</v>
      </c>
      <c r="O6" s="57">
        <f t="shared" si="0"/>
        <v>3.17</v>
      </c>
      <c r="P6" s="52">
        <f t="shared" si="1"/>
        <v>81.7</v>
      </c>
      <c r="Q6" s="97">
        <v>3</v>
      </c>
      <c r="R6" s="95">
        <v>25</v>
      </c>
      <c r="S6" s="15" t="s">
        <v>30</v>
      </c>
      <c r="T6" s="84" t="s">
        <v>69</v>
      </c>
    </row>
    <row r="7" spans="1:20" s="4" customFormat="1" ht="48">
      <c r="A7" s="14">
        <v>5</v>
      </c>
      <c r="B7" s="101" t="s">
        <v>76</v>
      </c>
      <c r="C7" s="101" t="s">
        <v>13</v>
      </c>
      <c r="D7" s="101" t="s">
        <v>43</v>
      </c>
      <c r="E7" s="101" t="s">
        <v>14</v>
      </c>
      <c r="F7" s="38">
        <v>1605010316</v>
      </c>
      <c r="G7" s="42" t="s">
        <v>62</v>
      </c>
      <c r="H7" s="101" t="s">
        <v>90</v>
      </c>
      <c r="I7" s="101">
        <v>3.67</v>
      </c>
      <c r="J7" s="44" t="s">
        <v>49</v>
      </c>
      <c r="K7" s="42" t="s">
        <v>62</v>
      </c>
      <c r="L7" s="89">
        <v>0</v>
      </c>
      <c r="M7" s="101" t="s">
        <v>63</v>
      </c>
      <c r="N7" s="18">
        <f>0.02*0.5+0.04</f>
        <v>0.05</v>
      </c>
      <c r="O7" s="57">
        <f t="shared" si="0"/>
        <v>3.7199999999999998</v>
      </c>
      <c r="P7" s="52">
        <f t="shared" si="1"/>
        <v>87.19999999999999</v>
      </c>
      <c r="Q7" s="19">
        <v>1</v>
      </c>
      <c r="R7" s="15">
        <v>92</v>
      </c>
      <c r="S7" s="15" t="s">
        <v>15</v>
      </c>
      <c r="T7" s="84" t="s">
        <v>69</v>
      </c>
    </row>
    <row r="8" spans="1:20" s="4" customFormat="1" ht="36">
      <c r="A8" s="14">
        <v>6</v>
      </c>
      <c r="B8" s="101" t="s">
        <v>76</v>
      </c>
      <c r="C8" s="101" t="s">
        <v>17</v>
      </c>
      <c r="D8" s="101" t="s">
        <v>40</v>
      </c>
      <c r="E8" s="101" t="s">
        <v>7</v>
      </c>
      <c r="F8" s="38">
        <v>1605010210</v>
      </c>
      <c r="G8" s="42" t="s">
        <v>62</v>
      </c>
      <c r="H8" s="101" t="s">
        <v>86</v>
      </c>
      <c r="I8" s="101">
        <v>3.46</v>
      </c>
      <c r="J8" s="44" t="s">
        <v>46</v>
      </c>
      <c r="K8" s="99" t="s">
        <v>61</v>
      </c>
      <c r="L8" s="20">
        <f>0.2</f>
        <v>0.2</v>
      </c>
      <c r="M8" s="101" t="s">
        <v>108</v>
      </c>
      <c r="N8" s="18">
        <v>0.03</v>
      </c>
      <c r="O8" s="57">
        <f t="shared" si="0"/>
        <v>3.69</v>
      </c>
      <c r="P8" s="52">
        <f t="shared" si="1"/>
        <v>86.9</v>
      </c>
      <c r="Q8" s="19">
        <v>2</v>
      </c>
      <c r="R8" s="15">
        <v>92</v>
      </c>
      <c r="S8" s="15" t="s">
        <v>19</v>
      </c>
      <c r="T8" s="84" t="s">
        <v>69</v>
      </c>
    </row>
    <row r="9" spans="1:20" s="4" customFormat="1" ht="84">
      <c r="A9" s="14">
        <v>7</v>
      </c>
      <c r="B9" s="101" t="s">
        <v>76</v>
      </c>
      <c r="C9" s="101" t="s">
        <v>31</v>
      </c>
      <c r="D9" s="101" t="s">
        <v>37</v>
      </c>
      <c r="E9" s="101" t="s">
        <v>18</v>
      </c>
      <c r="F9" s="38">
        <v>1605010103</v>
      </c>
      <c r="G9" s="99" t="s">
        <v>56</v>
      </c>
      <c r="H9" s="101" t="s">
        <v>92</v>
      </c>
      <c r="I9" s="101">
        <v>3.44</v>
      </c>
      <c r="J9" s="44" t="s">
        <v>55</v>
      </c>
      <c r="K9" s="99" t="s">
        <v>104</v>
      </c>
      <c r="L9" s="20">
        <f>0.2*0.75</f>
        <v>0.15000000000000002</v>
      </c>
      <c r="M9" s="101" t="s">
        <v>107</v>
      </c>
      <c r="N9" s="18">
        <f>0.1*0.5*0.5+0.02*0.5+0.03</f>
        <v>0.065</v>
      </c>
      <c r="O9" s="57">
        <f t="shared" si="0"/>
        <v>3.655</v>
      </c>
      <c r="P9" s="52">
        <f t="shared" si="1"/>
        <v>86.55</v>
      </c>
      <c r="Q9" s="19">
        <v>3</v>
      </c>
      <c r="R9" s="15">
        <v>92</v>
      </c>
      <c r="S9" s="15" t="s">
        <v>19</v>
      </c>
      <c r="T9" s="84" t="s">
        <v>69</v>
      </c>
    </row>
    <row r="10" spans="1:20" s="4" customFormat="1" ht="36">
      <c r="A10" s="14">
        <v>8</v>
      </c>
      <c r="B10" s="101" t="s">
        <v>76</v>
      </c>
      <c r="C10" s="101" t="s">
        <v>21</v>
      </c>
      <c r="D10" s="101" t="s">
        <v>41</v>
      </c>
      <c r="E10" s="101" t="s">
        <v>14</v>
      </c>
      <c r="F10" s="38">
        <v>1605010212</v>
      </c>
      <c r="G10" s="42" t="s">
        <v>62</v>
      </c>
      <c r="H10" s="101" t="s">
        <v>87</v>
      </c>
      <c r="I10" s="101">
        <v>3.34</v>
      </c>
      <c r="J10" s="44" t="s">
        <v>47</v>
      </c>
      <c r="K10" s="42" t="s">
        <v>62</v>
      </c>
      <c r="L10" s="89">
        <v>0</v>
      </c>
      <c r="M10" s="101" t="s">
        <v>20</v>
      </c>
      <c r="N10" s="18">
        <v>0.03</v>
      </c>
      <c r="O10" s="57">
        <f t="shared" si="0"/>
        <v>3.3699999999999997</v>
      </c>
      <c r="P10" s="52">
        <f t="shared" si="1"/>
        <v>83.69999999999999</v>
      </c>
      <c r="Q10" s="19">
        <v>4</v>
      </c>
      <c r="R10" s="15">
        <v>92</v>
      </c>
      <c r="S10" s="15" t="s">
        <v>25</v>
      </c>
      <c r="T10" s="84" t="s">
        <v>69</v>
      </c>
    </row>
    <row r="11" spans="1:20" s="4" customFormat="1" ht="36.75" thickBot="1">
      <c r="A11" s="21">
        <v>9</v>
      </c>
      <c r="B11" s="22" t="s">
        <v>76</v>
      </c>
      <c r="C11" s="23" t="s">
        <v>22</v>
      </c>
      <c r="D11" s="23" t="s">
        <v>42</v>
      </c>
      <c r="E11" s="22" t="s">
        <v>14</v>
      </c>
      <c r="F11" s="102" t="s">
        <v>23</v>
      </c>
      <c r="G11" s="45" t="s">
        <v>58</v>
      </c>
      <c r="H11" s="22" t="s">
        <v>95</v>
      </c>
      <c r="I11" s="23">
        <v>3.28</v>
      </c>
      <c r="J11" s="104" t="s">
        <v>48</v>
      </c>
      <c r="K11" s="109" t="s">
        <v>111</v>
      </c>
      <c r="L11" s="89">
        <v>0</v>
      </c>
      <c r="M11" s="22" t="s">
        <v>65</v>
      </c>
      <c r="N11" s="96">
        <v>0.02</v>
      </c>
      <c r="O11" s="58">
        <f t="shared" si="0"/>
        <v>3.3</v>
      </c>
      <c r="P11" s="53">
        <f t="shared" si="1"/>
        <v>83</v>
      </c>
      <c r="Q11" s="24">
        <v>5</v>
      </c>
      <c r="R11" s="22">
        <v>92</v>
      </c>
      <c r="S11" s="22" t="s">
        <v>24</v>
      </c>
      <c r="T11" s="106" t="s">
        <v>109</v>
      </c>
    </row>
    <row r="12" spans="1:20" s="4" customFormat="1" ht="84">
      <c r="A12" s="25">
        <v>10</v>
      </c>
      <c r="B12" s="26" t="s">
        <v>82</v>
      </c>
      <c r="C12" s="26" t="s">
        <v>32</v>
      </c>
      <c r="D12" s="26" t="s">
        <v>34</v>
      </c>
      <c r="E12" s="26" t="s">
        <v>7</v>
      </c>
      <c r="F12" s="39">
        <v>1605040123</v>
      </c>
      <c r="G12" s="46" t="s">
        <v>62</v>
      </c>
      <c r="H12" s="26" t="s">
        <v>94</v>
      </c>
      <c r="I12" s="26">
        <v>3.19</v>
      </c>
      <c r="J12" s="47" t="s">
        <v>50</v>
      </c>
      <c r="K12" s="100" t="s">
        <v>105</v>
      </c>
      <c r="L12" s="90">
        <f>0.3*0.75*0.75*0.75</f>
        <v>0.1265625</v>
      </c>
      <c r="M12" s="26" t="s">
        <v>8</v>
      </c>
      <c r="N12" s="27">
        <v>0.02</v>
      </c>
      <c r="O12" s="59">
        <f t="shared" si="0"/>
        <v>3.3365625</v>
      </c>
      <c r="P12" s="54">
        <f t="shared" si="1"/>
        <v>83.365625</v>
      </c>
      <c r="Q12" s="28">
        <v>2</v>
      </c>
      <c r="R12" s="26">
        <v>15</v>
      </c>
      <c r="S12" s="26" t="s">
        <v>9</v>
      </c>
      <c r="T12" s="85" t="s">
        <v>71</v>
      </c>
    </row>
    <row r="13" spans="1:20" s="4" customFormat="1" ht="36">
      <c r="A13" s="29">
        <v>11</v>
      </c>
      <c r="B13" s="30" t="s">
        <v>76</v>
      </c>
      <c r="C13" s="30" t="s">
        <v>11</v>
      </c>
      <c r="D13" s="30" t="s">
        <v>38</v>
      </c>
      <c r="E13" s="30" t="s">
        <v>7</v>
      </c>
      <c r="F13" s="40">
        <v>1605010229</v>
      </c>
      <c r="G13" s="48" t="s">
        <v>62</v>
      </c>
      <c r="H13" s="30" t="s">
        <v>96</v>
      </c>
      <c r="I13" s="30">
        <v>3.06</v>
      </c>
      <c r="J13" s="49" t="s">
        <v>44</v>
      </c>
      <c r="K13" s="48" t="s">
        <v>62</v>
      </c>
      <c r="L13" s="91">
        <v>0</v>
      </c>
      <c r="M13" s="31" t="s">
        <v>62</v>
      </c>
      <c r="N13" s="32">
        <v>0</v>
      </c>
      <c r="O13" s="60">
        <f t="shared" si="0"/>
        <v>3.06</v>
      </c>
      <c r="P13" s="55">
        <f t="shared" si="1"/>
        <v>80.6</v>
      </c>
      <c r="Q13" s="33">
        <v>6</v>
      </c>
      <c r="R13" s="30">
        <v>92</v>
      </c>
      <c r="S13" s="30" t="s">
        <v>10</v>
      </c>
      <c r="T13" s="86" t="s">
        <v>72</v>
      </c>
    </row>
    <row r="14" spans="1:20" s="5" customFormat="1" ht="48.75" thickBot="1">
      <c r="A14" s="34">
        <v>12</v>
      </c>
      <c r="B14" s="35" t="s">
        <v>76</v>
      </c>
      <c r="C14" s="35" t="s">
        <v>12</v>
      </c>
      <c r="D14" s="35" t="s">
        <v>39</v>
      </c>
      <c r="E14" s="35" t="s">
        <v>7</v>
      </c>
      <c r="F14" s="41">
        <v>1605010204</v>
      </c>
      <c r="G14" s="50" t="s">
        <v>57</v>
      </c>
      <c r="H14" s="35" t="s">
        <v>97</v>
      </c>
      <c r="I14" s="35">
        <v>2.51</v>
      </c>
      <c r="J14" s="51" t="s">
        <v>45</v>
      </c>
      <c r="K14" s="61" t="s">
        <v>62</v>
      </c>
      <c r="L14" s="92">
        <v>0</v>
      </c>
      <c r="M14" s="35" t="s">
        <v>60</v>
      </c>
      <c r="N14" s="37">
        <v>0.01</v>
      </c>
      <c r="O14" s="62">
        <f t="shared" si="0"/>
        <v>2.5199999999999996</v>
      </c>
      <c r="P14" s="56">
        <f t="shared" si="1"/>
        <v>75.19999999999999</v>
      </c>
      <c r="Q14" s="36">
        <v>7</v>
      </c>
      <c r="R14" s="35">
        <v>92</v>
      </c>
      <c r="S14" s="35" t="s">
        <v>10</v>
      </c>
      <c r="T14" s="87" t="s">
        <v>73</v>
      </c>
    </row>
    <row r="15" spans="1:19" ht="14.25">
      <c r="A15" s="8"/>
      <c r="B15" s="11"/>
      <c r="C15" s="8"/>
      <c r="D15" s="8"/>
      <c r="E15" s="8"/>
      <c r="F15" s="8"/>
      <c r="G15" s="8"/>
      <c r="H15" s="8"/>
      <c r="I15" s="8"/>
      <c r="J15" s="8"/>
      <c r="K15" s="8"/>
      <c r="L15" s="93"/>
      <c r="M15" s="8"/>
      <c r="N15" s="9"/>
      <c r="O15" s="8"/>
      <c r="P15" s="8"/>
      <c r="Q15" s="12"/>
      <c r="R15" s="8"/>
      <c r="S15" s="11"/>
    </row>
  </sheetData>
  <sheetProtection/>
  <mergeCells count="1">
    <mergeCell ref="A1:T1"/>
  </mergeCells>
  <printOptions horizontalCentered="1"/>
  <pageMargins left="0.3937007874015748" right="0.3937007874015748" top="0.8267716535433072" bottom="0.35433070866141736" header="0.5118110236220472" footer="0.275590551181102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2015-07-28T02:39:46Z</cp:lastPrinted>
  <dcterms:created xsi:type="dcterms:W3CDTF">1996-12-17T01:32:42Z</dcterms:created>
  <dcterms:modified xsi:type="dcterms:W3CDTF">2019-09-18T08:13:45Z</dcterms:modified>
  <cp:category/>
  <cp:version/>
  <cp:contentType/>
  <cp:contentStatus/>
</cp:coreProperties>
</file>